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20" activeTab="0"/>
  </bookViews>
  <sheets>
    <sheet name="OTTV, Roof U-value Template" sheetId="1" r:id="rId1"/>
  </sheets>
  <definedNames/>
  <calcPr fullCalcOnLoad="1"/>
</workbook>
</file>

<file path=xl/sharedStrings.xml><?xml version="1.0" encoding="utf-8"?>
<sst xmlns="http://schemas.openxmlformats.org/spreadsheetml/2006/main" count="283" uniqueCount="66">
  <si>
    <t>HEAT CONDUCTION THROUGH WALLS</t>
  </si>
  <si>
    <t>N/A</t>
  </si>
  <si>
    <t>HEAT CONDUCTION THROUGH WINDOWS</t>
  </si>
  <si>
    <t>SOLAR HEAT GAIN THROUGH WINDOWS</t>
  </si>
  <si>
    <t>Constant</t>
  </si>
  <si>
    <t>South Wall</t>
  </si>
  <si>
    <t>Wall 1</t>
  </si>
  <si>
    <t>Wall 2</t>
  </si>
  <si>
    <t>Wall 3</t>
  </si>
  <si>
    <t>Wall 4</t>
  </si>
  <si>
    <t>Wall 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</si>
  <si>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</si>
  <si>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</si>
  <si>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</si>
  <si>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</si>
  <si>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</si>
  <si>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</si>
  <si>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</si>
  <si>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</si>
  <si>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</si>
  <si>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</si>
  <si>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</si>
  <si>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Orientation Factor                  (OF)</t>
  </si>
  <si>
    <t>OTTV Calculation Template</t>
  </si>
  <si>
    <t xml:space="preserve">OTTV  =  </t>
  </si>
  <si>
    <t>x</t>
  </si>
  <si>
    <t>y</t>
  </si>
  <si>
    <r>
      <t>Device                              Shading Coeff              (</t>
    </r>
    <r>
      <rPr>
        <b/>
        <sz val="11"/>
        <rFont val="Times New Roman"/>
        <family val="1"/>
      </rPr>
      <t>SC2)</t>
    </r>
  </si>
  <si>
    <t>x / y</t>
  </si>
  <si>
    <t>OTTV Calculation Example</t>
  </si>
  <si>
    <t>North Wall</t>
  </si>
  <si>
    <t>East Wall</t>
  </si>
  <si>
    <t>West Wall</t>
  </si>
  <si>
    <t>North East Wall</t>
  </si>
  <si>
    <t>Equation for Solar Heat Gain Through Windows   =</t>
  </si>
  <si>
    <t>Equation for Heat Conduction Through Windows   =</t>
  </si>
  <si>
    <t>Equation for Heat Conduction Through Walls   =</t>
  </si>
  <si>
    <t>(1-WWR)</t>
  </si>
  <si>
    <t>15 x  α  x ( 1 - WWR) Uv</t>
  </si>
  <si>
    <t xml:space="preserve">Glass                  U-Value                 (Uf)     </t>
  </si>
  <si>
    <t>6 x WWR x Uf</t>
  </si>
  <si>
    <t>Wall OTTV                         (ie multiply all shaded cells in the same row)</t>
  </si>
  <si>
    <t>L</t>
  </si>
  <si>
    <r>
      <t xml:space="preserve">Shading Coefficient              </t>
    </r>
    <r>
      <rPr>
        <b/>
        <sz val="11"/>
        <rFont val="Times New Roman"/>
        <family val="1"/>
      </rPr>
      <t>SC1 x SC2                        (ie columns                     I x J)</t>
    </r>
  </si>
  <si>
    <t>Wall Constr                           U-Value                             (Uv)</t>
  </si>
  <si>
    <t>Wall Constr                     U-Value                           (Uv)</t>
  </si>
  <si>
    <r>
      <t xml:space="preserve">Shading Coefficient             </t>
    </r>
    <r>
      <rPr>
        <b/>
        <sz val="11"/>
        <rFont val="Times New Roman"/>
        <family val="1"/>
      </rPr>
      <t>SC1 x SC2                        (ie columns                     I x J)</t>
    </r>
  </si>
  <si>
    <t xml:space="preserve">∑ WALL OTTV  = </t>
  </si>
  <si>
    <t xml:space="preserve">∑ WALL AREA  =  </t>
  </si>
  <si>
    <t xml:space="preserve">∑ WALL OTTV  =  </t>
  </si>
  <si>
    <t xml:space="preserve">∑  </t>
  </si>
  <si>
    <t>Solar Absorption Factor                         (α)</t>
  </si>
  <si>
    <t>Solar Absorption Factor                  (α)</t>
  </si>
  <si>
    <t>Window                       to Wall                         Ratio                            (WWR)</t>
  </si>
  <si>
    <t>Window                     to Wall                         Ratio                            (WWR)</t>
  </si>
  <si>
    <r>
      <t>Wall                      Area                   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</si>
  <si>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Wall                   Area                    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</si>
  <si>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∑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Times New Roman"/>
        <family val="1"/>
      </rPr>
      <t xml:space="preserve">Wall Area </t>
    </r>
  </si>
  <si>
    <r>
      <t>Glass                   Shading Coeff             (</t>
    </r>
    <r>
      <rPr>
        <b/>
        <sz val="11"/>
        <rFont val="Times New Roman"/>
        <family val="1"/>
      </rPr>
      <t>SC1)</t>
    </r>
  </si>
  <si>
    <r>
      <t>Glass                   Shading Coeff            (</t>
    </r>
    <r>
      <rPr>
        <b/>
        <sz val="11"/>
        <rFont val="Times New Roman"/>
        <family val="1"/>
      </rPr>
      <t>SC1)</t>
    </r>
  </si>
  <si>
    <r>
      <t>Device                              Shading Coeff             (</t>
    </r>
    <r>
      <rPr>
        <b/>
        <sz val="11"/>
        <rFont val="Times New Roman"/>
        <family val="1"/>
      </rPr>
      <t>SC2)</t>
    </r>
  </si>
  <si>
    <t>OTTV COMPONENT</t>
  </si>
  <si>
    <t>Wall Location</t>
  </si>
  <si>
    <t>194 x WWR x OF x SC</t>
  </si>
  <si>
    <t>% of OTTV</t>
  </si>
  <si>
    <t>Roof U-Value Calculation Example</t>
  </si>
</sst>
</file>

<file path=xl/styles.xml><?xml version="1.0" encoding="utf-8"?>
<styleSheet xmlns="http://schemas.openxmlformats.org/spreadsheetml/2006/main">
  <numFmts count="3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#,##0;\(#,##0\)"/>
    <numFmt numFmtId="181" formatCode="0.0"/>
    <numFmt numFmtId="182" formatCode="0.000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#,##0.0"/>
    <numFmt numFmtId="189" formatCode="#,##0.000000"/>
    <numFmt numFmtId="190" formatCode="#,##0.0000"/>
    <numFmt numFmtId="191" formatCode="0.0%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Calibri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Times New Roman"/>
      <family val="1"/>
    </font>
    <font>
      <b/>
      <i/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b/>
      <sz val="28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i/>
      <sz val="13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8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ck"/>
    </border>
    <border>
      <left style="thin"/>
      <right style="thin"/>
      <top style="thick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33" borderId="18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34" borderId="18" xfId="0" applyNumberFormat="1" applyFont="1" applyFill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34" borderId="19" xfId="0" applyNumberFormat="1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center" vertical="center"/>
    </xf>
    <xf numFmtId="4" fontId="1" fillId="0" borderId="22" xfId="42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3" fontId="1" fillId="33" borderId="18" xfId="0" applyNumberFormat="1" applyFont="1" applyFill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/>
    </xf>
    <xf numFmtId="3" fontId="1" fillId="34" borderId="18" xfId="0" applyNumberFormat="1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center" vertical="center"/>
    </xf>
    <xf numFmtId="3" fontId="1" fillId="36" borderId="18" xfId="0" applyNumberFormat="1" applyFont="1" applyFill="1" applyBorder="1" applyAlignment="1">
      <alignment horizontal="center" vertical="center"/>
    </xf>
    <xf numFmtId="3" fontId="1" fillId="36" borderId="19" xfId="0" applyNumberFormat="1" applyFont="1" applyFill="1" applyBorder="1" applyAlignment="1">
      <alignment horizontal="center" vertical="center"/>
    </xf>
    <xf numFmtId="3" fontId="1" fillId="35" borderId="1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182" fontId="1" fillId="36" borderId="18" xfId="0" applyNumberFormat="1" applyFont="1" applyFill="1" applyBorder="1" applyAlignment="1">
      <alignment horizontal="center" vertical="center"/>
    </xf>
    <xf numFmtId="182" fontId="1" fillId="36" borderId="19" xfId="0" applyNumberFormat="1" applyFont="1" applyFill="1" applyBorder="1" applyAlignment="1">
      <alignment horizontal="center" vertical="center"/>
    </xf>
    <xf numFmtId="190" fontId="1" fillId="36" borderId="18" xfId="0" applyNumberFormat="1" applyFont="1" applyFill="1" applyBorder="1" applyAlignment="1">
      <alignment horizontal="center" vertical="center"/>
    </xf>
    <xf numFmtId="190" fontId="1" fillId="36" borderId="19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4" fontId="1" fillId="34" borderId="20" xfId="0" applyNumberFormat="1" applyFont="1" applyFill="1" applyBorder="1" applyAlignment="1">
      <alignment horizontal="center" vertical="center"/>
    </xf>
    <xf numFmtId="3" fontId="1" fillId="34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" fontId="1" fillId="35" borderId="20" xfId="0" applyNumberFormat="1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vertical="center"/>
    </xf>
    <xf numFmtId="4" fontId="1" fillId="33" borderId="20" xfId="0" applyNumberFormat="1" applyFont="1" applyFill="1" applyBorder="1" applyAlignment="1">
      <alignment horizontal="center" vertical="center"/>
    </xf>
    <xf numFmtId="3" fontId="1" fillId="33" borderId="20" xfId="0" applyNumberFormat="1" applyFont="1" applyFill="1" applyBorder="1" applyAlignment="1">
      <alignment horizontal="center" vertical="center"/>
    </xf>
    <xf numFmtId="182" fontId="1" fillId="36" borderId="20" xfId="0" applyNumberFormat="1" applyFont="1" applyFill="1" applyBorder="1" applyAlignment="1">
      <alignment horizontal="center" vertical="center"/>
    </xf>
    <xf numFmtId="4" fontId="49" fillId="0" borderId="25" xfId="0" applyNumberFormat="1" applyFont="1" applyBorder="1" applyAlignment="1">
      <alignment horizontal="right" vertical="center"/>
    </xf>
    <xf numFmtId="4" fontId="49" fillId="0" borderId="28" xfId="0" applyNumberFormat="1" applyFont="1" applyBorder="1" applyAlignment="1">
      <alignment horizontal="right" vertical="center"/>
    </xf>
    <xf numFmtId="191" fontId="1" fillId="0" borderId="0" xfId="0" applyNumberFormat="1" applyFont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50" fillId="0" borderId="37" xfId="0" applyNumberFormat="1" applyFont="1" applyBorder="1" applyAlignment="1">
      <alignment horizontal="center" vertical="center"/>
    </xf>
    <xf numFmtId="4" fontId="50" fillId="0" borderId="38" xfId="0" applyNumberFormat="1" applyFont="1" applyBorder="1" applyAlignment="1">
      <alignment horizontal="center" vertical="center"/>
    </xf>
    <xf numFmtId="4" fontId="50" fillId="0" borderId="2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91" fontId="2" fillId="0" borderId="39" xfId="0" applyNumberFormat="1" applyFont="1" applyBorder="1" applyAlignment="1">
      <alignment horizontal="center" vertical="center"/>
    </xf>
    <xf numFmtId="191" fontId="2" fillId="0" borderId="40" xfId="0" applyNumberFormat="1" applyFont="1" applyBorder="1" applyAlignment="1">
      <alignment horizontal="center" vertical="center" wrapText="1"/>
    </xf>
    <xf numFmtId="191" fontId="1" fillId="0" borderId="41" xfId="0" applyNumberFormat="1" applyFont="1" applyBorder="1" applyAlignment="1">
      <alignment horizontal="center" vertical="center"/>
    </xf>
    <xf numFmtId="191" fontId="1" fillId="0" borderId="42" xfId="0" applyNumberFormat="1" applyFont="1" applyBorder="1" applyAlignment="1">
      <alignment horizontal="center" vertical="center"/>
    </xf>
    <xf numFmtId="191" fontId="1" fillId="0" borderId="43" xfId="0" applyNumberFormat="1" applyFont="1" applyBorder="1" applyAlignment="1">
      <alignment horizontal="center" vertical="center"/>
    </xf>
    <xf numFmtId="191" fontId="2" fillId="0" borderId="44" xfId="0" applyNumberFormat="1" applyFont="1" applyBorder="1" applyAlignment="1">
      <alignment horizontal="center" vertical="center"/>
    </xf>
    <xf numFmtId="191" fontId="2" fillId="0" borderId="45" xfId="0" applyNumberFormat="1" applyFont="1" applyBorder="1" applyAlignment="1">
      <alignment horizontal="center" vertical="center" wrapText="1"/>
    </xf>
    <xf numFmtId="191" fontId="1" fillId="0" borderId="46" xfId="0" applyNumberFormat="1" applyFont="1" applyBorder="1" applyAlignment="1">
      <alignment horizontal="center" vertical="center"/>
    </xf>
    <xf numFmtId="191" fontId="1" fillId="0" borderId="47" xfId="0" applyNumberFormat="1" applyFont="1" applyBorder="1" applyAlignment="1">
      <alignment horizontal="center" vertical="center"/>
    </xf>
    <xf numFmtId="191" fontId="50" fillId="0" borderId="46" xfId="0" applyNumberFormat="1" applyFont="1" applyBorder="1" applyAlignment="1">
      <alignment horizontal="center" vertical="center"/>
    </xf>
    <xf numFmtId="191" fontId="50" fillId="0" borderId="47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191" fontId="10" fillId="0" borderId="43" xfId="0" applyNumberFormat="1" applyFont="1" applyBorder="1" applyAlignment="1">
      <alignment horizontal="center" vertical="center"/>
    </xf>
    <xf numFmtId="4" fontId="10" fillId="0" borderId="48" xfId="0" applyNumberFormat="1" applyFont="1" applyBorder="1" applyAlignment="1">
      <alignment vertical="center"/>
    </xf>
    <xf numFmtId="4" fontId="51" fillId="0" borderId="25" xfId="0" applyNumberFormat="1" applyFont="1" applyBorder="1" applyAlignment="1">
      <alignment horizontal="center" vertical="center"/>
    </xf>
    <xf numFmtId="191" fontId="51" fillId="0" borderId="49" xfId="0" applyNumberFormat="1" applyFont="1" applyBorder="1" applyAlignment="1">
      <alignment horizontal="center" vertical="center"/>
    </xf>
    <xf numFmtId="4" fontId="51" fillId="0" borderId="28" xfId="0" applyNumberFormat="1" applyFont="1" applyBorder="1" applyAlignment="1">
      <alignment horizontal="center" vertical="center"/>
    </xf>
    <xf numFmtId="4" fontId="51" fillId="0" borderId="25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 horizontal="center" vertical="center"/>
    </xf>
    <xf numFmtId="9" fontId="51" fillId="0" borderId="46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/>
    </xf>
    <xf numFmtId="191" fontId="10" fillId="0" borderId="47" xfId="0" applyNumberFormat="1" applyFont="1" applyBorder="1" applyAlignment="1">
      <alignment horizontal="center" vertical="center"/>
    </xf>
    <xf numFmtId="4" fontId="51" fillId="0" borderId="24" xfId="0" applyNumberFormat="1" applyFont="1" applyBorder="1" applyAlignment="1">
      <alignment horizontal="center" vertical="center"/>
    </xf>
    <xf numFmtId="191" fontId="10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52" fillId="0" borderId="25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51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5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 textRotation="90" wrapText="1"/>
    </xf>
    <xf numFmtId="0" fontId="2" fillId="34" borderId="54" xfId="0" applyFont="1" applyFill="1" applyBorder="1" applyAlignment="1">
      <alignment horizontal="center" vertical="center" textRotation="90" wrapText="1"/>
    </xf>
    <xf numFmtId="0" fontId="2" fillId="34" borderId="55" xfId="0" applyFont="1" applyFill="1" applyBorder="1" applyAlignment="1">
      <alignment horizontal="center" vertical="center" textRotation="90" wrapText="1"/>
    </xf>
    <xf numFmtId="0" fontId="2" fillId="36" borderId="53" xfId="0" applyFont="1" applyFill="1" applyBorder="1" applyAlignment="1">
      <alignment horizontal="center" vertical="center" textRotation="90" wrapText="1"/>
    </xf>
    <xf numFmtId="0" fontId="2" fillId="36" borderId="54" xfId="0" applyFont="1" applyFill="1" applyBorder="1" applyAlignment="1">
      <alignment horizontal="center" vertical="center" textRotation="90" wrapText="1"/>
    </xf>
    <xf numFmtId="0" fontId="2" fillId="36" borderId="55" xfId="0" applyFont="1" applyFill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2" fillId="37" borderId="54" xfId="0" applyFont="1" applyFill="1" applyBorder="1" applyAlignment="1">
      <alignment horizontal="center" vertical="center" textRotation="90" wrapText="1"/>
    </xf>
    <xf numFmtId="0" fontId="2" fillId="37" borderId="5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53</xdr:row>
      <xdr:rowOff>0</xdr:rowOff>
    </xdr:from>
    <xdr:to>
      <xdr:col>13</xdr:col>
      <xdr:colOff>66675</xdr:colOff>
      <xdr:row>75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085850" y="17259300"/>
          <a:ext cx="8239125" cy="3581400"/>
          <a:chOff x="609600" y="1524000"/>
          <a:chExt cx="8001000" cy="4886325"/>
        </a:xfrm>
        <a:solidFill>
          <a:srgbClr val="FFFFFF"/>
        </a:solidFill>
      </xdr:grpSpPr>
      <xdr:pic>
        <xdr:nvPicPr>
          <xdr:cNvPr id="2" name="Picture 2" descr="H:\Lu Mei\PAM\MENARA UAC\jpg-1\4.RC ROOF W INSULATION-1 copy.jpg"/>
          <xdr:cNvPicPr preferRelativeResize="1">
            <a:picLocks noChangeAspect="1"/>
          </xdr:cNvPicPr>
        </xdr:nvPicPr>
        <xdr:blipFill>
          <a:blip r:embed="rId1"/>
          <a:srcRect t="-685" r="4382" b="18052"/>
          <a:stretch>
            <a:fillRect/>
          </a:stretch>
        </xdr:blipFill>
        <xdr:spPr>
          <a:xfrm>
            <a:off x="609600" y="1524000"/>
            <a:ext cx="8001000" cy="48863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683609" y="1524000"/>
            <a:ext cx="4726591" cy="6315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R.C. Roof with insulation</a:t>
            </a:r>
          </a:p>
        </xdr:txBody>
      </xdr:sp>
    </xdr:grpSp>
    <xdr:clientData/>
  </xdr:twoCellAnchor>
  <xdr:twoCellAnchor>
    <xdr:from>
      <xdr:col>1</xdr:col>
      <xdr:colOff>657225</xdr:colOff>
      <xdr:row>84</xdr:row>
      <xdr:rowOff>0</xdr:rowOff>
    </xdr:from>
    <xdr:to>
      <xdr:col>13</xdr:col>
      <xdr:colOff>104775</xdr:colOff>
      <xdr:row>109</xdr:row>
      <xdr:rowOff>47625</xdr:rowOff>
    </xdr:to>
    <xdr:grpSp>
      <xdr:nvGrpSpPr>
        <xdr:cNvPr id="4" name="Group 4"/>
        <xdr:cNvGrpSpPr>
          <a:grpSpLocks/>
        </xdr:cNvGrpSpPr>
      </xdr:nvGrpSpPr>
      <xdr:grpSpPr>
        <a:xfrm>
          <a:off x="1171575" y="22278975"/>
          <a:ext cx="8191500" cy="4095750"/>
          <a:chOff x="685800" y="1524000"/>
          <a:chExt cx="8115300" cy="4868863"/>
        </a:xfrm>
        <a:solidFill>
          <a:srgbClr val="FFFFFF"/>
        </a:solidFill>
      </xdr:grpSpPr>
      <xdr:pic>
        <xdr:nvPicPr>
          <xdr:cNvPr id="5" name="Picture 5" descr="H:\Lu Mei\PAM\MENARA UAC\jpg-1\6.METAL DECKED ROOF W INSULATION-1 copy.jpg"/>
          <xdr:cNvPicPr preferRelativeResize="1">
            <a:picLocks noChangeAspect="1"/>
          </xdr:cNvPicPr>
        </xdr:nvPicPr>
        <xdr:blipFill>
          <a:blip r:embed="rId2"/>
          <a:srcRect l="1425" t="1217" r="3829" b="16427"/>
          <a:stretch>
            <a:fillRect/>
          </a:stretch>
        </xdr:blipFill>
        <xdr:spPr>
          <a:xfrm>
            <a:off x="685800" y="1524000"/>
            <a:ext cx="7924590" cy="486886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6"/>
          <xdr:cNvSpPr>
            <a:spLocks/>
          </xdr:cNvSpPr>
        </xdr:nvSpPr>
        <xdr:spPr>
          <a:xfrm>
            <a:off x="760867" y="1524000"/>
            <a:ext cx="8040233" cy="6329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Metal Deck Roof with insulation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8">
      <selection activeCell="N18" sqref="N18"/>
    </sheetView>
  </sheetViews>
  <sheetFormatPr defaultColWidth="9.140625" defaultRowHeight="12.75"/>
  <cols>
    <col min="1" max="1" width="7.7109375" style="1" customWidth="1"/>
    <col min="2" max="2" width="15.7109375" style="1" customWidth="1"/>
    <col min="3" max="3" width="11.7109375" style="2" customWidth="1"/>
    <col min="4" max="4" width="9.7109375" style="1" customWidth="1"/>
    <col min="5" max="5" width="11.7109375" style="1" customWidth="1"/>
    <col min="6" max="6" width="9.7109375" style="2" customWidth="1"/>
    <col min="7" max="7" width="10.7109375" style="2" customWidth="1"/>
    <col min="8" max="8" width="9.7109375" style="2" customWidth="1"/>
    <col min="9" max="9" width="9.28125" style="2" customWidth="1"/>
    <col min="10" max="10" width="11.7109375" style="2" customWidth="1"/>
    <col min="11" max="12" width="9.7109375" style="2" customWidth="1"/>
    <col min="13" max="13" width="11.7109375" style="1" customWidth="1"/>
    <col min="14" max="14" width="15.7109375" style="1" customWidth="1"/>
    <col min="15" max="15" width="8.28125" style="66" customWidth="1"/>
    <col min="16" max="16384" width="9.140625" style="1" customWidth="1"/>
  </cols>
  <sheetData>
    <row r="1" spans="1:14" ht="23.25" thickBot="1">
      <c r="A1" s="127" t="s">
        <v>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s="10" customFormat="1" ht="17.25" thickBot="1" thickTop="1">
      <c r="A2" s="125" t="s">
        <v>61</v>
      </c>
      <c r="B2" s="68"/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  <c r="J2" s="9" t="s">
        <v>18</v>
      </c>
      <c r="K2" s="9" t="s">
        <v>19</v>
      </c>
      <c r="L2" s="9" t="s">
        <v>20</v>
      </c>
      <c r="M2" s="9" t="s">
        <v>21</v>
      </c>
      <c r="N2" s="70" t="s">
        <v>42</v>
      </c>
      <c r="O2" s="83"/>
    </row>
    <row r="3" spans="1:15" s="4" customFormat="1" ht="79.5" customHeight="1" thickBot="1">
      <c r="A3" s="126"/>
      <c r="B3" s="69" t="s">
        <v>62</v>
      </c>
      <c r="C3" s="7" t="s">
        <v>55</v>
      </c>
      <c r="D3" s="8" t="s">
        <v>4</v>
      </c>
      <c r="E3" s="8" t="s">
        <v>51</v>
      </c>
      <c r="F3" s="8" t="s">
        <v>54</v>
      </c>
      <c r="G3" s="8" t="s">
        <v>37</v>
      </c>
      <c r="H3" s="8" t="s">
        <v>44</v>
      </c>
      <c r="I3" s="8" t="s">
        <v>39</v>
      </c>
      <c r="J3" s="7" t="s">
        <v>22</v>
      </c>
      <c r="K3" s="7" t="s">
        <v>58</v>
      </c>
      <c r="L3" s="7" t="s">
        <v>27</v>
      </c>
      <c r="M3" s="7" t="s">
        <v>43</v>
      </c>
      <c r="N3" s="71" t="s">
        <v>41</v>
      </c>
      <c r="O3" s="84" t="s">
        <v>64</v>
      </c>
    </row>
    <row r="4" spans="1:15" s="4" customFormat="1" ht="24" customHeight="1" thickTop="1">
      <c r="A4" s="128" t="s">
        <v>0</v>
      </c>
      <c r="B4" s="5" t="s">
        <v>6</v>
      </c>
      <c r="C4" s="15"/>
      <c r="D4" s="34">
        <v>15</v>
      </c>
      <c r="E4" s="15"/>
      <c r="F4" s="16"/>
      <c r="G4" s="15"/>
      <c r="H4" s="15"/>
      <c r="I4" s="24" t="s">
        <v>1</v>
      </c>
      <c r="J4" s="16" t="s">
        <v>1</v>
      </c>
      <c r="K4" s="16" t="s">
        <v>1</v>
      </c>
      <c r="L4" s="16" t="s">
        <v>1</v>
      </c>
      <c r="M4" s="16" t="s">
        <v>1</v>
      </c>
      <c r="N4" s="72"/>
      <c r="O4" s="85"/>
    </row>
    <row r="5" spans="1:15" s="4" customFormat="1" ht="24" customHeight="1">
      <c r="A5" s="128"/>
      <c r="B5" s="6" t="s">
        <v>7</v>
      </c>
      <c r="C5" s="17"/>
      <c r="D5" s="35">
        <v>15</v>
      </c>
      <c r="E5" s="17"/>
      <c r="F5" s="18"/>
      <c r="G5" s="17"/>
      <c r="H5" s="17"/>
      <c r="I5" s="42" t="s">
        <v>1</v>
      </c>
      <c r="J5" s="18" t="s">
        <v>1</v>
      </c>
      <c r="K5" s="18" t="s">
        <v>1</v>
      </c>
      <c r="L5" s="18" t="s">
        <v>1</v>
      </c>
      <c r="M5" s="18" t="s">
        <v>1</v>
      </c>
      <c r="N5" s="73"/>
      <c r="O5" s="86"/>
    </row>
    <row r="6" spans="1:15" s="4" customFormat="1" ht="24" customHeight="1">
      <c r="A6" s="128"/>
      <c r="B6" s="6" t="s">
        <v>8</v>
      </c>
      <c r="C6" s="17"/>
      <c r="D6" s="35">
        <v>15</v>
      </c>
      <c r="E6" s="17"/>
      <c r="F6" s="18"/>
      <c r="G6" s="17"/>
      <c r="H6" s="17"/>
      <c r="I6" s="42" t="s">
        <v>1</v>
      </c>
      <c r="J6" s="18" t="s">
        <v>1</v>
      </c>
      <c r="K6" s="18" t="s">
        <v>1</v>
      </c>
      <c r="L6" s="18" t="s">
        <v>1</v>
      </c>
      <c r="M6" s="18" t="s">
        <v>1</v>
      </c>
      <c r="N6" s="73"/>
      <c r="O6" s="86"/>
    </row>
    <row r="7" spans="1:15" s="4" customFormat="1" ht="24" customHeight="1">
      <c r="A7" s="128"/>
      <c r="B7" s="6" t="s">
        <v>9</v>
      </c>
      <c r="C7" s="17"/>
      <c r="D7" s="35">
        <v>15</v>
      </c>
      <c r="E7" s="17"/>
      <c r="F7" s="18"/>
      <c r="G7" s="17"/>
      <c r="H7" s="17"/>
      <c r="I7" s="42" t="s">
        <v>1</v>
      </c>
      <c r="J7" s="18" t="s">
        <v>1</v>
      </c>
      <c r="K7" s="18" t="s">
        <v>1</v>
      </c>
      <c r="L7" s="18" t="s">
        <v>1</v>
      </c>
      <c r="M7" s="18" t="s">
        <v>1</v>
      </c>
      <c r="N7" s="73"/>
      <c r="O7" s="86"/>
    </row>
    <row r="8" spans="1:15" s="4" customFormat="1" ht="24" customHeight="1">
      <c r="A8" s="128"/>
      <c r="B8" s="6" t="s">
        <v>10</v>
      </c>
      <c r="C8" s="17"/>
      <c r="D8" s="35">
        <v>15</v>
      </c>
      <c r="E8" s="17"/>
      <c r="F8" s="18"/>
      <c r="G8" s="17"/>
      <c r="H8" s="17"/>
      <c r="I8" s="42" t="s">
        <v>1</v>
      </c>
      <c r="J8" s="18" t="s">
        <v>1</v>
      </c>
      <c r="K8" s="18" t="s">
        <v>1</v>
      </c>
      <c r="L8" s="18" t="s">
        <v>1</v>
      </c>
      <c r="M8" s="18" t="s">
        <v>1</v>
      </c>
      <c r="N8" s="73"/>
      <c r="O8" s="86"/>
    </row>
    <row r="9" spans="1:15" s="4" customFormat="1" ht="24" customHeight="1" thickBot="1">
      <c r="A9" s="129"/>
      <c r="B9" s="67" t="s">
        <v>57</v>
      </c>
      <c r="C9" s="108" t="s">
        <v>26</v>
      </c>
      <c r="D9" s="113" t="s">
        <v>36</v>
      </c>
      <c r="E9" s="113"/>
      <c r="F9" s="113"/>
      <c r="G9" s="113"/>
      <c r="H9" s="114"/>
      <c r="I9" s="118" t="s">
        <v>38</v>
      </c>
      <c r="J9" s="118"/>
      <c r="K9" s="118"/>
      <c r="L9" s="118"/>
      <c r="M9" s="64" t="s">
        <v>50</v>
      </c>
      <c r="N9" s="94"/>
      <c r="O9" s="95"/>
    </row>
    <row r="10" spans="1:15" s="4" customFormat="1" ht="24" customHeight="1" thickTop="1">
      <c r="A10" s="119" t="s">
        <v>2</v>
      </c>
      <c r="B10" s="5" t="s">
        <v>6</v>
      </c>
      <c r="C10" s="20"/>
      <c r="D10" s="36">
        <v>6</v>
      </c>
      <c r="E10" s="16" t="s">
        <v>1</v>
      </c>
      <c r="F10" s="20"/>
      <c r="G10" s="16" t="s">
        <v>1</v>
      </c>
      <c r="H10" s="24" t="s">
        <v>1</v>
      </c>
      <c r="I10" s="20"/>
      <c r="J10" s="16" t="s">
        <v>1</v>
      </c>
      <c r="K10" s="16" t="s">
        <v>1</v>
      </c>
      <c r="L10" s="16" t="s">
        <v>1</v>
      </c>
      <c r="M10" s="21" t="s">
        <v>1</v>
      </c>
      <c r="N10" s="74"/>
      <c r="O10" s="85"/>
    </row>
    <row r="11" spans="1:15" s="4" customFormat="1" ht="24" customHeight="1">
      <c r="A11" s="120"/>
      <c r="B11" s="6" t="s">
        <v>7</v>
      </c>
      <c r="C11" s="22"/>
      <c r="D11" s="37">
        <v>6</v>
      </c>
      <c r="E11" s="18" t="s">
        <v>1</v>
      </c>
      <c r="F11" s="22"/>
      <c r="G11" s="18" t="s">
        <v>1</v>
      </c>
      <c r="H11" s="42" t="s">
        <v>1</v>
      </c>
      <c r="I11" s="22"/>
      <c r="J11" s="18" t="s">
        <v>1</v>
      </c>
      <c r="K11" s="18" t="s">
        <v>1</v>
      </c>
      <c r="L11" s="18" t="s">
        <v>1</v>
      </c>
      <c r="M11" s="18" t="s">
        <v>1</v>
      </c>
      <c r="N11" s="73"/>
      <c r="O11" s="86"/>
    </row>
    <row r="12" spans="1:15" s="4" customFormat="1" ht="24" customHeight="1">
      <c r="A12" s="120"/>
      <c r="B12" s="6" t="s">
        <v>8</v>
      </c>
      <c r="C12" s="22"/>
      <c r="D12" s="37">
        <v>6</v>
      </c>
      <c r="E12" s="18" t="s">
        <v>1</v>
      </c>
      <c r="F12" s="22"/>
      <c r="G12" s="18" t="s">
        <v>1</v>
      </c>
      <c r="H12" s="42" t="s">
        <v>1</v>
      </c>
      <c r="I12" s="22"/>
      <c r="J12" s="18" t="s">
        <v>1</v>
      </c>
      <c r="K12" s="18" t="s">
        <v>1</v>
      </c>
      <c r="L12" s="18" t="s">
        <v>1</v>
      </c>
      <c r="M12" s="18" t="s">
        <v>1</v>
      </c>
      <c r="N12" s="73"/>
      <c r="O12" s="86"/>
    </row>
    <row r="13" spans="1:15" s="4" customFormat="1" ht="24" customHeight="1">
      <c r="A13" s="120"/>
      <c r="B13" s="6" t="s">
        <v>9</v>
      </c>
      <c r="C13" s="22"/>
      <c r="D13" s="37">
        <v>6</v>
      </c>
      <c r="E13" s="18" t="s">
        <v>1</v>
      </c>
      <c r="F13" s="22"/>
      <c r="G13" s="18" t="s">
        <v>1</v>
      </c>
      <c r="H13" s="42" t="s">
        <v>1</v>
      </c>
      <c r="I13" s="22"/>
      <c r="J13" s="18" t="s">
        <v>1</v>
      </c>
      <c r="K13" s="18" t="s">
        <v>1</v>
      </c>
      <c r="L13" s="18" t="s">
        <v>1</v>
      </c>
      <c r="M13" s="18" t="s">
        <v>1</v>
      </c>
      <c r="N13" s="73"/>
      <c r="O13" s="86"/>
    </row>
    <row r="14" spans="1:15" s="4" customFormat="1" ht="24" customHeight="1">
      <c r="A14" s="120"/>
      <c r="B14" s="53" t="s">
        <v>10</v>
      </c>
      <c r="C14" s="54"/>
      <c r="D14" s="55">
        <v>6</v>
      </c>
      <c r="E14" s="19" t="s">
        <v>1</v>
      </c>
      <c r="F14" s="54"/>
      <c r="G14" s="19" t="s">
        <v>1</v>
      </c>
      <c r="H14" s="56" t="s">
        <v>1</v>
      </c>
      <c r="I14" s="54"/>
      <c r="J14" s="19" t="s">
        <v>1</v>
      </c>
      <c r="K14" s="19" t="s">
        <v>1</v>
      </c>
      <c r="L14" s="19" t="s">
        <v>1</v>
      </c>
      <c r="M14" s="19" t="s">
        <v>1</v>
      </c>
      <c r="N14" s="75"/>
      <c r="O14" s="86"/>
    </row>
    <row r="15" spans="1:16" s="4" customFormat="1" ht="24" customHeight="1" thickBot="1">
      <c r="A15" s="121"/>
      <c r="B15" s="57"/>
      <c r="C15" s="60"/>
      <c r="D15" s="114" t="s">
        <v>35</v>
      </c>
      <c r="E15" s="115"/>
      <c r="F15" s="115"/>
      <c r="G15" s="115"/>
      <c r="H15" s="115"/>
      <c r="I15" s="118" t="s">
        <v>40</v>
      </c>
      <c r="J15" s="118"/>
      <c r="K15" s="118"/>
      <c r="L15" s="118"/>
      <c r="M15" s="64" t="s">
        <v>50</v>
      </c>
      <c r="N15" s="94"/>
      <c r="O15" s="95"/>
      <c r="P15" s="3"/>
    </row>
    <row r="16" spans="1:15" s="4" customFormat="1" ht="24" customHeight="1" thickTop="1">
      <c r="A16" s="122" t="s">
        <v>3</v>
      </c>
      <c r="B16" s="5" t="s">
        <v>6</v>
      </c>
      <c r="C16" s="23"/>
      <c r="D16" s="38">
        <v>194</v>
      </c>
      <c r="E16" s="16" t="s">
        <v>1</v>
      </c>
      <c r="F16" s="23"/>
      <c r="G16" s="16" t="s">
        <v>1</v>
      </c>
      <c r="H16" s="16" t="s">
        <v>1</v>
      </c>
      <c r="I16" s="16" t="s">
        <v>1</v>
      </c>
      <c r="J16" s="23"/>
      <c r="K16" s="24"/>
      <c r="L16" s="24"/>
      <c r="M16" s="45"/>
      <c r="N16" s="72"/>
      <c r="O16" s="85"/>
    </row>
    <row r="17" spans="1:15" s="4" customFormat="1" ht="24" customHeight="1">
      <c r="A17" s="123"/>
      <c r="B17" s="6" t="s">
        <v>7</v>
      </c>
      <c r="C17" s="25"/>
      <c r="D17" s="39">
        <v>194</v>
      </c>
      <c r="E17" s="18" t="s">
        <v>1</v>
      </c>
      <c r="F17" s="25"/>
      <c r="G17" s="18" t="s">
        <v>1</v>
      </c>
      <c r="H17" s="18" t="s">
        <v>1</v>
      </c>
      <c r="I17" s="18" t="s">
        <v>1</v>
      </c>
      <c r="J17" s="25"/>
      <c r="K17" s="18"/>
      <c r="L17" s="18"/>
      <c r="M17" s="46"/>
      <c r="N17" s="73"/>
      <c r="O17" s="86"/>
    </row>
    <row r="18" spans="1:15" s="4" customFormat="1" ht="24" customHeight="1">
      <c r="A18" s="123"/>
      <c r="B18" s="6" t="s">
        <v>8</v>
      </c>
      <c r="C18" s="25"/>
      <c r="D18" s="40">
        <v>194</v>
      </c>
      <c r="E18" s="18" t="s">
        <v>1</v>
      </c>
      <c r="F18" s="25"/>
      <c r="G18" s="18" t="s">
        <v>1</v>
      </c>
      <c r="H18" s="18" t="s">
        <v>1</v>
      </c>
      <c r="I18" s="18" t="s">
        <v>1</v>
      </c>
      <c r="J18" s="25"/>
      <c r="K18" s="18"/>
      <c r="L18" s="18"/>
      <c r="M18" s="46"/>
      <c r="N18" s="73"/>
      <c r="O18" s="86"/>
    </row>
    <row r="19" spans="1:15" s="4" customFormat="1" ht="24" customHeight="1">
      <c r="A19" s="123"/>
      <c r="B19" s="6" t="s">
        <v>9</v>
      </c>
      <c r="C19" s="25"/>
      <c r="D19" s="39">
        <v>194</v>
      </c>
      <c r="E19" s="18" t="s">
        <v>1</v>
      </c>
      <c r="F19" s="25"/>
      <c r="G19" s="18" t="s">
        <v>1</v>
      </c>
      <c r="H19" s="18" t="s">
        <v>1</v>
      </c>
      <c r="I19" s="18" t="s">
        <v>1</v>
      </c>
      <c r="J19" s="25"/>
      <c r="K19" s="18"/>
      <c r="L19" s="18"/>
      <c r="M19" s="46"/>
      <c r="N19" s="73"/>
      <c r="O19" s="86"/>
    </row>
    <row r="20" spans="1:15" s="4" customFormat="1" ht="24" customHeight="1">
      <c r="A20" s="123"/>
      <c r="B20" s="53" t="s">
        <v>10</v>
      </c>
      <c r="C20" s="58"/>
      <c r="D20" s="59">
        <v>194</v>
      </c>
      <c r="E20" s="19" t="s">
        <v>1</v>
      </c>
      <c r="F20" s="58"/>
      <c r="G20" s="19" t="s">
        <v>1</v>
      </c>
      <c r="H20" s="19" t="s">
        <v>1</v>
      </c>
      <c r="I20" s="18" t="s">
        <v>1</v>
      </c>
      <c r="J20" s="25"/>
      <c r="K20" s="18"/>
      <c r="L20" s="18"/>
      <c r="M20" s="46"/>
      <c r="N20" s="73"/>
      <c r="O20" s="86"/>
    </row>
    <row r="21" spans="1:15" s="4" customFormat="1" ht="24" customHeight="1" thickBot="1">
      <c r="A21" s="124"/>
      <c r="B21" s="51"/>
      <c r="C21" s="52"/>
      <c r="D21" s="113" t="s">
        <v>34</v>
      </c>
      <c r="E21" s="113"/>
      <c r="F21" s="113"/>
      <c r="G21" s="113"/>
      <c r="H21" s="114"/>
      <c r="I21" s="118" t="s">
        <v>63</v>
      </c>
      <c r="J21" s="118"/>
      <c r="K21" s="118"/>
      <c r="L21" s="118"/>
      <c r="M21" s="64" t="s">
        <v>50</v>
      </c>
      <c r="N21" s="96"/>
      <c r="O21" s="95"/>
    </row>
    <row r="22" spans="1:15" ht="30" customHeight="1" thickTop="1">
      <c r="A22" s="109"/>
      <c r="B22" s="110"/>
      <c r="C22" s="26"/>
      <c r="D22" s="27"/>
      <c r="E22" s="28"/>
      <c r="F22" s="29"/>
      <c r="G22" s="29"/>
      <c r="H22" s="29"/>
      <c r="I22" s="29"/>
      <c r="J22" s="29"/>
      <c r="K22" s="111" t="s">
        <v>49</v>
      </c>
      <c r="L22" s="111"/>
      <c r="M22" s="112"/>
      <c r="N22" s="76" t="s">
        <v>25</v>
      </c>
      <c r="O22" s="85"/>
    </row>
    <row r="23" spans="1:15" ht="30" customHeight="1">
      <c r="A23" s="11"/>
      <c r="B23" s="12"/>
      <c r="C23" s="30"/>
      <c r="D23" s="31"/>
      <c r="E23" s="31"/>
      <c r="F23" s="30"/>
      <c r="G23" s="30"/>
      <c r="H23" s="30"/>
      <c r="I23" s="30"/>
      <c r="J23" s="30"/>
      <c r="K23" s="47"/>
      <c r="L23" s="47"/>
      <c r="M23" s="48" t="s">
        <v>48</v>
      </c>
      <c r="N23" s="77" t="s">
        <v>26</v>
      </c>
      <c r="O23" s="86"/>
    </row>
    <row r="24" spans="1:15" ht="30" customHeight="1" thickBot="1">
      <c r="A24" s="13"/>
      <c r="B24" s="14"/>
      <c r="C24" s="32"/>
      <c r="D24" s="33"/>
      <c r="E24" s="33"/>
      <c r="F24" s="32"/>
      <c r="G24" s="32"/>
      <c r="H24" s="32"/>
      <c r="I24" s="32"/>
      <c r="J24" s="32"/>
      <c r="K24" s="49"/>
      <c r="L24" s="49"/>
      <c r="M24" s="50" t="s">
        <v>24</v>
      </c>
      <c r="N24" s="78" t="s">
        <v>28</v>
      </c>
      <c r="O24" s="87"/>
    </row>
    <row r="25" spans="1:14" ht="24" customHeight="1" thickBot="1" thickTop="1">
      <c r="A25" s="127" t="s">
        <v>29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5" ht="17.25" thickBot="1" thickTop="1">
      <c r="A26" s="125" t="s">
        <v>61</v>
      </c>
      <c r="B26" s="9"/>
      <c r="C26" s="9" t="s">
        <v>11</v>
      </c>
      <c r="D26" s="9" t="s">
        <v>12</v>
      </c>
      <c r="E26" s="9" t="s">
        <v>13</v>
      </c>
      <c r="F26" s="9" t="s">
        <v>14</v>
      </c>
      <c r="G26" s="9" t="s">
        <v>15</v>
      </c>
      <c r="H26" s="9" t="s">
        <v>16</v>
      </c>
      <c r="I26" s="9" t="s">
        <v>17</v>
      </c>
      <c r="J26" s="9" t="s">
        <v>18</v>
      </c>
      <c r="K26" s="9" t="s">
        <v>19</v>
      </c>
      <c r="L26" s="9" t="s">
        <v>20</v>
      </c>
      <c r="M26" s="9" t="s">
        <v>21</v>
      </c>
      <c r="N26" s="9" t="s">
        <v>42</v>
      </c>
      <c r="O26" s="88"/>
    </row>
    <row r="27" spans="1:15" ht="75" thickBot="1">
      <c r="A27" s="126"/>
      <c r="B27" s="69" t="s">
        <v>62</v>
      </c>
      <c r="C27" s="7" t="s">
        <v>56</v>
      </c>
      <c r="D27" s="8" t="s">
        <v>4</v>
      </c>
      <c r="E27" s="8" t="s">
        <v>52</v>
      </c>
      <c r="F27" s="8" t="s">
        <v>53</v>
      </c>
      <c r="G27" s="41" t="s">
        <v>37</v>
      </c>
      <c r="H27" s="8" t="s">
        <v>45</v>
      </c>
      <c r="I27" s="8" t="s">
        <v>39</v>
      </c>
      <c r="J27" s="7" t="s">
        <v>22</v>
      </c>
      <c r="K27" s="7" t="s">
        <v>59</v>
      </c>
      <c r="L27" s="7" t="s">
        <v>60</v>
      </c>
      <c r="M27" s="7" t="s">
        <v>46</v>
      </c>
      <c r="N27" s="7" t="s">
        <v>41</v>
      </c>
      <c r="O27" s="89" t="s">
        <v>64</v>
      </c>
    </row>
    <row r="28" spans="1:15" ht="24" customHeight="1" thickTop="1">
      <c r="A28" s="128" t="s">
        <v>0</v>
      </c>
      <c r="B28" s="5" t="s">
        <v>30</v>
      </c>
      <c r="C28" s="15">
        <v>1187.75</v>
      </c>
      <c r="D28" s="34">
        <v>15</v>
      </c>
      <c r="E28" s="15">
        <v>0.15</v>
      </c>
      <c r="F28" s="16">
        <v>0.39</v>
      </c>
      <c r="G28" s="15">
        <f>1-F28</f>
        <v>0.61</v>
      </c>
      <c r="H28" s="15">
        <v>0.92</v>
      </c>
      <c r="I28" s="24" t="s">
        <v>1</v>
      </c>
      <c r="J28" s="16" t="s">
        <v>1</v>
      </c>
      <c r="K28" s="16" t="s">
        <v>1</v>
      </c>
      <c r="L28" s="16" t="s">
        <v>1</v>
      </c>
      <c r="M28" s="16" t="s">
        <v>1</v>
      </c>
      <c r="N28" s="79">
        <f>C28*D28*E28*G28*H28</f>
        <v>1499.771925</v>
      </c>
      <c r="O28" s="90"/>
    </row>
    <row r="29" spans="1:15" ht="24" customHeight="1">
      <c r="A29" s="128"/>
      <c r="B29" s="6" t="s">
        <v>5</v>
      </c>
      <c r="C29" s="17">
        <v>2888.95</v>
      </c>
      <c r="D29" s="35">
        <v>15</v>
      </c>
      <c r="E29" s="17">
        <v>0.15</v>
      </c>
      <c r="F29" s="18">
        <v>0.24</v>
      </c>
      <c r="G29" s="17">
        <f>1-F29</f>
        <v>0.76</v>
      </c>
      <c r="H29" s="17">
        <v>0.92</v>
      </c>
      <c r="I29" s="42" t="s">
        <v>1</v>
      </c>
      <c r="J29" s="18" t="s">
        <v>1</v>
      </c>
      <c r="K29" s="18" t="s">
        <v>1</v>
      </c>
      <c r="L29" s="18" t="s">
        <v>1</v>
      </c>
      <c r="M29" s="18" t="s">
        <v>1</v>
      </c>
      <c r="N29" s="80">
        <f>C29*D29*E29*G29*H29</f>
        <v>4544.896140000001</v>
      </c>
      <c r="O29" s="91"/>
    </row>
    <row r="30" spans="1:15" ht="24" customHeight="1">
      <c r="A30" s="128"/>
      <c r="B30" s="6" t="s">
        <v>31</v>
      </c>
      <c r="C30" s="17">
        <v>2010.5</v>
      </c>
      <c r="D30" s="35">
        <v>15</v>
      </c>
      <c r="E30" s="17">
        <v>0.15</v>
      </c>
      <c r="F30" s="18">
        <v>0.43</v>
      </c>
      <c r="G30" s="17">
        <f>1-F30</f>
        <v>0.5700000000000001</v>
      </c>
      <c r="H30" s="17">
        <v>0.92</v>
      </c>
      <c r="I30" s="42" t="s">
        <v>1</v>
      </c>
      <c r="J30" s="18" t="s">
        <v>1</v>
      </c>
      <c r="K30" s="18" t="s">
        <v>1</v>
      </c>
      <c r="L30" s="18" t="s">
        <v>1</v>
      </c>
      <c r="M30" s="18" t="s">
        <v>1</v>
      </c>
      <c r="N30" s="80">
        <f>C30*D30*E30*G30*H30</f>
        <v>2372.1889500000007</v>
      </c>
      <c r="O30" s="91"/>
    </row>
    <row r="31" spans="1:15" ht="24" customHeight="1">
      <c r="A31" s="128"/>
      <c r="B31" s="6" t="s">
        <v>32</v>
      </c>
      <c r="C31" s="17">
        <v>2560.7</v>
      </c>
      <c r="D31" s="35">
        <v>15</v>
      </c>
      <c r="E31" s="17">
        <v>0.15</v>
      </c>
      <c r="F31" s="18">
        <v>0.35</v>
      </c>
      <c r="G31" s="17">
        <f>1-F31</f>
        <v>0.65</v>
      </c>
      <c r="H31" s="17">
        <v>0.92</v>
      </c>
      <c r="I31" s="42" t="s">
        <v>1</v>
      </c>
      <c r="J31" s="18" t="s">
        <v>1</v>
      </c>
      <c r="K31" s="18" t="s">
        <v>1</v>
      </c>
      <c r="L31" s="18" t="s">
        <v>1</v>
      </c>
      <c r="M31" s="18" t="s">
        <v>1</v>
      </c>
      <c r="N31" s="80">
        <f>C31*D31*E31*G31*H31</f>
        <v>3445.42185</v>
      </c>
      <c r="O31" s="91"/>
    </row>
    <row r="32" spans="1:15" ht="24" customHeight="1">
      <c r="A32" s="128"/>
      <c r="B32" s="53" t="s">
        <v>33</v>
      </c>
      <c r="C32" s="61">
        <v>723.86</v>
      </c>
      <c r="D32" s="62">
        <v>15</v>
      </c>
      <c r="E32" s="61">
        <v>0.15</v>
      </c>
      <c r="F32" s="19">
        <v>0.46</v>
      </c>
      <c r="G32" s="61">
        <f>1-F32</f>
        <v>0.54</v>
      </c>
      <c r="H32" s="61">
        <v>0.88</v>
      </c>
      <c r="I32" s="56" t="s">
        <v>1</v>
      </c>
      <c r="J32" s="19" t="s">
        <v>1</v>
      </c>
      <c r="K32" s="19" t="s">
        <v>1</v>
      </c>
      <c r="L32" s="19" t="s">
        <v>1</v>
      </c>
      <c r="M32" s="19" t="s">
        <v>1</v>
      </c>
      <c r="N32" s="81">
        <f>C32*D32*E32*G32*H32</f>
        <v>773.9511120000001</v>
      </c>
      <c r="O32" s="91"/>
    </row>
    <row r="33" spans="1:15" ht="24" customHeight="1" thickBot="1">
      <c r="A33" s="129"/>
      <c r="B33" s="67" t="s">
        <v>57</v>
      </c>
      <c r="C33" s="97">
        <f>SUM(C28:C32)</f>
        <v>9371.76</v>
      </c>
      <c r="D33" s="113" t="s">
        <v>36</v>
      </c>
      <c r="E33" s="113"/>
      <c r="F33" s="113"/>
      <c r="G33" s="113"/>
      <c r="H33" s="114"/>
      <c r="I33" s="116" t="s">
        <v>38</v>
      </c>
      <c r="J33" s="117"/>
      <c r="K33" s="117"/>
      <c r="L33" s="117"/>
      <c r="M33" s="64" t="s">
        <v>50</v>
      </c>
      <c r="N33" s="97">
        <f>SUM(N28:N32)</f>
        <v>12636.229977000003</v>
      </c>
      <c r="O33" s="98">
        <f>N33/N46</f>
        <v>0.031015495996613556</v>
      </c>
    </row>
    <row r="34" spans="1:15" ht="24" customHeight="1" thickTop="1">
      <c r="A34" s="119" t="s">
        <v>2</v>
      </c>
      <c r="B34" s="5" t="s">
        <v>30</v>
      </c>
      <c r="C34" s="20">
        <v>1187.75</v>
      </c>
      <c r="D34" s="36">
        <v>6</v>
      </c>
      <c r="E34" s="16" t="s">
        <v>1</v>
      </c>
      <c r="F34" s="20">
        <v>0.39</v>
      </c>
      <c r="G34" s="16" t="s">
        <v>1</v>
      </c>
      <c r="H34" s="24" t="s">
        <v>1</v>
      </c>
      <c r="I34" s="20">
        <v>5.25</v>
      </c>
      <c r="J34" s="16" t="s">
        <v>1</v>
      </c>
      <c r="K34" s="16" t="s">
        <v>1</v>
      </c>
      <c r="L34" s="16" t="s">
        <v>1</v>
      </c>
      <c r="M34" s="21" t="s">
        <v>1</v>
      </c>
      <c r="N34" s="82">
        <f>C34*D34*F34*I34</f>
        <v>14591.50875</v>
      </c>
      <c r="O34" s="92"/>
    </row>
    <row r="35" spans="1:15" ht="24" customHeight="1">
      <c r="A35" s="120"/>
      <c r="B35" s="6" t="s">
        <v>5</v>
      </c>
      <c r="C35" s="22">
        <v>2888.95</v>
      </c>
      <c r="D35" s="37">
        <v>6</v>
      </c>
      <c r="E35" s="18" t="s">
        <v>1</v>
      </c>
      <c r="F35" s="22">
        <v>0.24</v>
      </c>
      <c r="G35" s="18" t="s">
        <v>1</v>
      </c>
      <c r="H35" s="42" t="s">
        <v>1</v>
      </c>
      <c r="I35" s="22">
        <v>5.25</v>
      </c>
      <c r="J35" s="18" t="s">
        <v>1</v>
      </c>
      <c r="K35" s="18" t="s">
        <v>1</v>
      </c>
      <c r="L35" s="18" t="s">
        <v>1</v>
      </c>
      <c r="M35" s="18" t="s">
        <v>1</v>
      </c>
      <c r="N35" s="80">
        <f>C35*D35*F35*I35</f>
        <v>21840.461999999992</v>
      </c>
      <c r="O35" s="93"/>
    </row>
    <row r="36" spans="1:15" ht="24" customHeight="1">
      <c r="A36" s="120"/>
      <c r="B36" s="6" t="s">
        <v>31</v>
      </c>
      <c r="C36" s="22">
        <v>2010.5</v>
      </c>
      <c r="D36" s="37">
        <v>6</v>
      </c>
      <c r="E36" s="18" t="s">
        <v>1</v>
      </c>
      <c r="F36" s="22">
        <v>0.43</v>
      </c>
      <c r="G36" s="18" t="s">
        <v>1</v>
      </c>
      <c r="H36" s="42" t="s">
        <v>1</v>
      </c>
      <c r="I36" s="22">
        <v>5.25</v>
      </c>
      <c r="J36" s="18" t="s">
        <v>1</v>
      </c>
      <c r="K36" s="18" t="s">
        <v>1</v>
      </c>
      <c r="L36" s="18" t="s">
        <v>1</v>
      </c>
      <c r="M36" s="18" t="s">
        <v>1</v>
      </c>
      <c r="N36" s="80">
        <f>C36*D36*F36*I36</f>
        <v>27232.2225</v>
      </c>
      <c r="O36" s="93"/>
    </row>
    <row r="37" spans="1:15" ht="24" customHeight="1">
      <c r="A37" s="120"/>
      <c r="B37" s="6" t="s">
        <v>32</v>
      </c>
      <c r="C37" s="22">
        <v>2560.7</v>
      </c>
      <c r="D37" s="37">
        <v>6</v>
      </c>
      <c r="E37" s="18" t="s">
        <v>1</v>
      </c>
      <c r="F37" s="22">
        <v>0.35</v>
      </c>
      <c r="G37" s="18" t="s">
        <v>1</v>
      </c>
      <c r="H37" s="42" t="s">
        <v>1</v>
      </c>
      <c r="I37" s="22">
        <v>5.25</v>
      </c>
      <c r="J37" s="18" t="s">
        <v>1</v>
      </c>
      <c r="K37" s="18" t="s">
        <v>1</v>
      </c>
      <c r="L37" s="18" t="s">
        <v>1</v>
      </c>
      <c r="M37" s="18" t="s">
        <v>1</v>
      </c>
      <c r="N37" s="80">
        <f>C37*D37*F37*I37</f>
        <v>28231.717499999995</v>
      </c>
      <c r="O37" s="93"/>
    </row>
    <row r="38" spans="1:15" ht="24" customHeight="1">
      <c r="A38" s="120"/>
      <c r="B38" s="53" t="s">
        <v>33</v>
      </c>
      <c r="C38" s="54">
        <v>723.86</v>
      </c>
      <c r="D38" s="55">
        <v>6</v>
      </c>
      <c r="E38" s="19" t="s">
        <v>1</v>
      </c>
      <c r="F38" s="54">
        <v>0.46</v>
      </c>
      <c r="G38" s="19" t="s">
        <v>1</v>
      </c>
      <c r="H38" s="56" t="s">
        <v>1</v>
      </c>
      <c r="I38" s="54">
        <v>4.6</v>
      </c>
      <c r="J38" s="19" t="s">
        <v>1</v>
      </c>
      <c r="K38" s="19" t="s">
        <v>1</v>
      </c>
      <c r="L38" s="19" t="s">
        <v>1</v>
      </c>
      <c r="M38" s="19" t="s">
        <v>1</v>
      </c>
      <c r="N38" s="81">
        <f>C38*D38*F38*I38</f>
        <v>9190.126559999999</v>
      </c>
      <c r="O38" s="93"/>
    </row>
    <row r="39" spans="1:15" ht="24" customHeight="1" thickBot="1">
      <c r="A39" s="121"/>
      <c r="B39" s="57"/>
      <c r="C39" s="60"/>
      <c r="D39" s="115" t="s">
        <v>35</v>
      </c>
      <c r="E39" s="115"/>
      <c r="F39" s="115"/>
      <c r="G39" s="115"/>
      <c r="H39" s="115"/>
      <c r="I39" s="118" t="s">
        <v>40</v>
      </c>
      <c r="J39" s="118"/>
      <c r="K39" s="118"/>
      <c r="L39" s="116"/>
      <c r="M39" s="65" t="s">
        <v>50</v>
      </c>
      <c r="N39" s="99">
        <f>SUM(N34:N38)</f>
        <v>101086.03731</v>
      </c>
      <c r="O39" s="98">
        <f>N39/N46</f>
        <v>0.24811463476119613</v>
      </c>
    </row>
    <row r="40" spans="1:15" ht="24" customHeight="1" thickTop="1">
      <c r="A40" s="122" t="s">
        <v>3</v>
      </c>
      <c r="B40" s="5" t="s">
        <v>30</v>
      </c>
      <c r="C40" s="23">
        <v>1187.75</v>
      </c>
      <c r="D40" s="38">
        <v>194</v>
      </c>
      <c r="E40" s="16" t="s">
        <v>1</v>
      </c>
      <c r="F40" s="23">
        <v>0.39</v>
      </c>
      <c r="G40" s="16" t="s">
        <v>1</v>
      </c>
      <c r="H40" s="16" t="s">
        <v>1</v>
      </c>
      <c r="I40" s="16" t="s">
        <v>1</v>
      </c>
      <c r="J40" s="23">
        <v>0.9</v>
      </c>
      <c r="K40" s="24">
        <v>0.55</v>
      </c>
      <c r="L40" s="24">
        <v>1</v>
      </c>
      <c r="M40" s="43">
        <f>K40*L40</f>
        <v>0.55</v>
      </c>
      <c r="N40" s="79">
        <f>C40*D40*F40*J40*M40</f>
        <v>44483.25667500001</v>
      </c>
      <c r="O40" s="92"/>
    </row>
    <row r="41" spans="1:15" ht="24" customHeight="1">
      <c r="A41" s="123"/>
      <c r="B41" s="6" t="s">
        <v>5</v>
      </c>
      <c r="C41" s="25">
        <v>2888.95</v>
      </c>
      <c r="D41" s="39">
        <v>194</v>
      </c>
      <c r="E41" s="18" t="s">
        <v>1</v>
      </c>
      <c r="F41" s="25">
        <v>0.24</v>
      </c>
      <c r="G41" s="18" t="s">
        <v>1</v>
      </c>
      <c r="H41" s="18" t="s">
        <v>1</v>
      </c>
      <c r="I41" s="18" t="s">
        <v>1</v>
      </c>
      <c r="J41" s="25">
        <v>0.92</v>
      </c>
      <c r="K41" s="18">
        <v>0.55</v>
      </c>
      <c r="L41" s="18">
        <v>1</v>
      </c>
      <c r="M41" s="44">
        <f>K41*L41</f>
        <v>0.55</v>
      </c>
      <c r="N41" s="80">
        <f>C41*D41*F41*J41*M41</f>
        <v>68061.813072</v>
      </c>
      <c r="O41" s="93"/>
    </row>
    <row r="42" spans="1:15" ht="24" customHeight="1">
      <c r="A42" s="123"/>
      <c r="B42" s="6" t="s">
        <v>31</v>
      </c>
      <c r="C42" s="25">
        <v>2010.5</v>
      </c>
      <c r="D42" s="40">
        <v>194</v>
      </c>
      <c r="E42" s="18" t="s">
        <v>1</v>
      </c>
      <c r="F42" s="25">
        <v>0.43</v>
      </c>
      <c r="G42" s="18" t="s">
        <v>1</v>
      </c>
      <c r="H42" s="18" t="s">
        <v>1</v>
      </c>
      <c r="I42" s="18" t="s">
        <v>1</v>
      </c>
      <c r="J42" s="25">
        <v>1.23</v>
      </c>
      <c r="K42" s="18">
        <v>0.55</v>
      </c>
      <c r="L42" s="18">
        <v>0.77</v>
      </c>
      <c r="M42" s="44">
        <f>K42*L42</f>
        <v>0.42350000000000004</v>
      </c>
      <c r="N42" s="80">
        <f>C42*D42*F42*J42*M42</f>
        <v>87364.05609855</v>
      </c>
      <c r="O42" s="93"/>
    </row>
    <row r="43" spans="1:15" ht="24" customHeight="1">
      <c r="A43" s="123"/>
      <c r="B43" s="6" t="s">
        <v>32</v>
      </c>
      <c r="C43" s="25">
        <v>2560.7</v>
      </c>
      <c r="D43" s="39">
        <v>194</v>
      </c>
      <c r="E43" s="18" t="s">
        <v>1</v>
      </c>
      <c r="F43" s="25">
        <v>0.35</v>
      </c>
      <c r="G43" s="18" t="s">
        <v>1</v>
      </c>
      <c r="H43" s="18" t="s">
        <v>1</v>
      </c>
      <c r="I43" s="18" t="s">
        <v>1</v>
      </c>
      <c r="J43" s="25">
        <v>0.94</v>
      </c>
      <c r="K43" s="18">
        <v>0.55</v>
      </c>
      <c r="L43" s="18">
        <v>0.79</v>
      </c>
      <c r="M43" s="44">
        <f>K43*L43</f>
        <v>0.43450000000000005</v>
      </c>
      <c r="N43" s="80">
        <f>C43*D43*F43*J43*M43</f>
        <v>71014.3489979</v>
      </c>
      <c r="O43" s="93"/>
    </row>
    <row r="44" spans="1:15" ht="24" customHeight="1">
      <c r="A44" s="123"/>
      <c r="B44" s="53" t="s">
        <v>33</v>
      </c>
      <c r="C44" s="58">
        <v>723.86</v>
      </c>
      <c r="D44" s="59">
        <v>194</v>
      </c>
      <c r="E44" s="19" t="s">
        <v>1</v>
      </c>
      <c r="F44" s="58">
        <v>0.46</v>
      </c>
      <c r="G44" s="19" t="s">
        <v>1</v>
      </c>
      <c r="H44" s="19" t="s">
        <v>1</v>
      </c>
      <c r="I44" s="19" t="s">
        <v>1</v>
      </c>
      <c r="J44" s="58">
        <v>1.09</v>
      </c>
      <c r="K44" s="19">
        <v>0.42</v>
      </c>
      <c r="L44" s="19">
        <v>0.77</v>
      </c>
      <c r="M44" s="63">
        <f>K44*L44</f>
        <v>0.3234</v>
      </c>
      <c r="N44" s="81">
        <f>C44*D44*F44*J44*M44</f>
        <v>22770.923989598403</v>
      </c>
      <c r="O44" s="93"/>
    </row>
    <row r="45" spans="1:15" ht="24" customHeight="1" thickBot="1">
      <c r="A45" s="124"/>
      <c r="B45" s="51"/>
      <c r="C45" s="52"/>
      <c r="D45" s="113" t="s">
        <v>34</v>
      </c>
      <c r="E45" s="113"/>
      <c r="F45" s="113"/>
      <c r="G45" s="113"/>
      <c r="H45" s="114"/>
      <c r="I45" s="116" t="s">
        <v>63</v>
      </c>
      <c r="J45" s="117"/>
      <c r="K45" s="117"/>
      <c r="L45" s="117"/>
      <c r="M45" s="64" t="s">
        <v>50</v>
      </c>
      <c r="N45" s="100">
        <f>SUM(N40:N44)</f>
        <v>293694.3988330484</v>
      </c>
      <c r="O45" s="98">
        <f>N45/N46</f>
        <v>0.7208698692421904</v>
      </c>
    </row>
    <row r="46" spans="1:15" ht="30" customHeight="1" thickTop="1">
      <c r="A46" s="109"/>
      <c r="B46" s="110"/>
      <c r="C46" s="26"/>
      <c r="D46" s="27"/>
      <c r="E46" s="28"/>
      <c r="F46" s="29"/>
      <c r="G46" s="29"/>
      <c r="H46" s="29"/>
      <c r="I46" s="29"/>
      <c r="J46" s="29"/>
      <c r="K46" s="111" t="s">
        <v>47</v>
      </c>
      <c r="L46" s="111"/>
      <c r="M46" s="112"/>
      <c r="N46" s="101">
        <f>N33+N39+N45</f>
        <v>407416.6661200484</v>
      </c>
      <c r="O46" s="102">
        <v>1</v>
      </c>
    </row>
    <row r="47" spans="1:15" ht="30" customHeight="1">
      <c r="A47" s="11"/>
      <c r="B47" s="12"/>
      <c r="C47" s="30"/>
      <c r="D47" s="31"/>
      <c r="E47" s="31"/>
      <c r="F47" s="30"/>
      <c r="G47" s="30"/>
      <c r="H47" s="30"/>
      <c r="I47" s="30"/>
      <c r="J47" s="30"/>
      <c r="K47" s="47"/>
      <c r="L47" s="47"/>
      <c r="M47" s="48" t="s">
        <v>48</v>
      </c>
      <c r="N47" s="103">
        <f>C33</f>
        <v>9371.76</v>
      </c>
      <c r="O47" s="104"/>
    </row>
    <row r="48" spans="1:15" ht="30" customHeight="1" thickBot="1">
      <c r="A48" s="13"/>
      <c r="B48" s="14"/>
      <c r="C48" s="32"/>
      <c r="D48" s="33"/>
      <c r="E48" s="33"/>
      <c r="F48" s="32"/>
      <c r="G48" s="32"/>
      <c r="H48" s="32"/>
      <c r="I48" s="32"/>
      <c r="J48" s="32"/>
      <c r="K48" s="49"/>
      <c r="L48" s="49"/>
      <c r="M48" s="50" t="s">
        <v>24</v>
      </c>
      <c r="N48" s="105">
        <f>N46/N47</f>
        <v>43.47280191981532</v>
      </c>
      <c r="O48" s="106"/>
    </row>
    <row r="49" ht="16.5" thickTop="1"/>
    <row r="51" spans="6:9" ht="24" customHeight="1">
      <c r="F51" s="107" t="s">
        <v>65</v>
      </c>
      <c r="G51" s="107"/>
      <c r="H51" s="107"/>
      <c r="I51" s="107"/>
    </row>
  </sheetData>
  <sheetProtection/>
  <mergeCells count="26">
    <mergeCell ref="A2:A3"/>
    <mergeCell ref="A25:N25"/>
    <mergeCell ref="A28:A33"/>
    <mergeCell ref="K22:M22"/>
    <mergeCell ref="A1:N1"/>
    <mergeCell ref="A16:A21"/>
    <mergeCell ref="A4:A9"/>
    <mergeCell ref="A10:A15"/>
    <mergeCell ref="A22:B22"/>
    <mergeCell ref="A34:A39"/>
    <mergeCell ref="A40:A45"/>
    <mergeCell ref="D15:H15"/>
    <mergeCell ref="I9:L9"/>
    <mergeCell ref="I15:L15"/>
    <mergeCell ref="I21:L21"/>
    <mergeCell ref="A26:A27"/>
    <mergeCell ref="A46:B46"/>
    <mergeCell ref="K46:M46"/>
    <mergeCell ref="D33:H33"/>
    <mergeCell ref="D39:H39"/>
    <mergeCell ref="D45:H45"/>
    <mergeCell ref="D9:H9"/>
    <mergeCell ref="D21:H21"/>
    <mergeCell ref="I33:L33"/>
    <mergeCell ref="I39:L39"/>
    <mergeCell ref="I45:L45"/>
  </mergeCells>
  <printOptions horizontalCentered="1" verticalCentered="1"/>
  <pageMargins left="0" right="0" top="0" bottom="0" header="0.118110236220472" footer="0.118110236220472"/>
  <pageSetup horizontalDpi="1200" verticalDpi="1200" orientation="landscape" paperSize="9" scale="90" r:id="rId2"/>
  <rowBreaks count="3" manualBreakCount="3">
    <brk id="24" max="255" man="1"/>
    <brk id="48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 Mei</dc:creator>
  <cp:keywords/>
  <dc:description/>
  <cp:lastModifiedBy>Administrator</cp:lastModifiedBy>
  <cp:lastPrinted>2016-12-16T06:34:50Z</cp:lastPrinted>
  <dcterms:created xsi:type="dcterms:W3CDTF">2009-03-03T02:44:50Z</dcterms:created>
  <dcterms:modified xsi:type="dcterms:W3CDTF">2017-10-07T01:03:20Z</dcterms:modified>
  <cp:category/>
  <cp:version/>
  <cp:contentType/>
  <cp:contentStatus/>
</cp:coreProperties>
</file>